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0" yWindow="0" windowWidth="23040" windowHeight="10644" activeTab="0"/>
  </bookViews>
  <sheets>
    <sheet name="Production Calculator" sheetId="1" r:id="rId1"/>
    <sheet name="Tabelle2" sheetId="2" r:id="rId2"/>
    <sheet name="Tabelle3" sheetId="3" state="hidden" r:id="rId3"/>
    <sheet name="Tabelle1" sheetId="4" r:id="rId4"/>
  </sheets>
  <definedNames>
    <definedName name="Casting_Speed">'Tabelle2'!$C$5:$C$12</definedName>
    <definedName name="Casting_speed__m_min">'Tabelle2'!$C$5:$C$12</definedName>
    <definedName name="Days">'Tabelle2'!$F$5:$F$7</definedName>
    <definedName name="Hours">'Tabelle2'!$G$5:$G$7</definedName>
    <definedName name="Strip_Thickness">'Tabelle2'!$A$5:$A$12</definedName>
    <definedName name="Strip_Width">'Tabelle2'!$B$5:$B$13</definedName>
    <definedName name="TYPE">'Tabelle2'!$B$17</definedName>
    <definedName name="Weeks">'Tabelle2'!$E$5:$E$15</definedName>
    <definedName name="Weeks_Year">'Tabelle2'!$E$5:$E$15</definedName>
    <definedName name="WIDTH">'Production Calculator'!$C$10</definedName>
  </definedNames>
  <calcPr fullCalcOnLoad="1"/>
</workbook>
</file>

<file path=xl/sharedStrings.xml><?xml version="1.0" encoding="utf-8"?>
<sst xmlns="http://schemas.openxmlformats.org/spreadsheetml/2006/main" count="46" uniqueCount="34">
  <si>
    <t>Machine Data</t>
  </si>
  <si>
    <t>Strip thickness [mm]</t>
  </si>
  <si>
    <t>Strip width [mm]</t>
  </si>
  <si>
    <t>Casting speed [m/min]</t>
  </si>
  <si>
    <t>Strip Thickness</t>
  </si>
  <si>
    <t>Days/Week</t>
  </si>
  <si>
    <t>Hours/Day</t>
  </si>
  <si>
    <t>Weeks/Year</t>
  </si>
  <si>
    <t>Casting Speed</t>
  </si>
  <si>
    <t>Strip Width</t>
  </si>
  <si>
    <t>[mm]</t>
  </si>
  <si>
    <t>[m/min]</t>
  </si>
  <si>
    <t>[hours/day]</t>
  </si>
  <si>
    <t>[days/week]</t>
  </si>
  <si>
    <t>[weeks/year]</t>
  </si>
  <si>
    <t>Production Year</t>
  </si>
  <si>
    <t>Production Week</t>
  </si>
  <si>
    <t>Production Day</t>
  </si>
  <si>
    <t>DATA INPUT</t>
  </si>
  <si>
    <t>RECOMMENDED exXcast TYPE</t>
  </si>
  <si>
    <t>Recommended</t>
  </si>
  <si>
    <t>TIME SCHEDULE</t>
  </si>
  <si>
    <t>PRODUCTION RATES</t>
  </si>
  <si>
    <t>INPUT BY DROPDOWN</t>
  </si>
  <si>
    <t>INPUT DIRECTLY</t>
  </si>
  <si>
    <t>[%]</t>
  </si>
  <si>
    <t>per HOUR</t>
  </si>
  <si>
    <t>per DAY</t>
  </si>
  <si>
    <t>per WEEK</t>
  </si>
  <si>
    <t>per YEAR</t>
  </si>
  <si>
    <t>(POSSIBLE PRODUCTION RATES</t>
  </si>
  <si>
    <t>Text String</t>
  </si>
  <si>
    <t>Availablility *</t>
  </si>
  <si>
    <t>[t]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</si>
</sst>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22"/>
      <name val="Calibri"/>
      <family val="2"/>
    </font>
    <font>
      <sz val="14"/>
      <color indexed="22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22"/>
      <name val="Calibri"/>
      <family val="2"/>
    </font>
    <font>
      <sz val="11"/>
      <color indexed="22"/>
      <name val="Calibri"/>
      <family val="2"/>
    </font>
    <font>
      <b/>
      <i/>
      <sz val="16"/>
      <color indexed="10"/>
      <name val="Calibri"/>
      <family val="2"/>
    </font>
    <font>
      <b/>
      <i/>
      <sz val="20"/>
      <color indexed="10"/>
      <name val="Tahoma"/>
      <family val="0"/>
    </font>
    <font>
      <b/>
      <sz val="20"/>
      <color indexed="9"/>
      <name val="Tahoma"/>
      <family val="0"/>
    </font>
    <font>
      <b/>
      <sz val="12"/>
      <color indexed="8"/>
      <name val="Calibri"/>
      <family val="0"/>
    </font>
    <font>
      <sz val="12"/>
      <color indexed="8"/>
      <name val="Arial Unicode MS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0" tint="-0.04997999966144562"/>
      <name val="Calibri"/>
      <family val="2"/>
    </font>
    <font>
      <sz val="14"/>
      <color theme="0" tint="-0.04997999966144562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0" tint="-0.04997999966144562"/>
      <name val="Calibri"/>
      <family val="2"/>
    </font>
    <font>
      <sz val="11"/>
      <color theme="0" tint="-0.04997999966144562"/>
      <name val="Calibri"/>
      <family val="2"/>
    </font>
    <font>
      <b/>
      <i/>
      <sz val="16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 style="thin"/>
      <right style="thin"/>
      <top style="thin"/>
      <bottom style="thick"/>
    </border>
    <border>
      <left/>
      <right/>
      <top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5" borderId="10" xfId="0" applyFont="1" applyFill="1" applyBorder="1" applyAlignment="1">
      <alignment/>
    </xf>
    <xf numFmtId="0" fontId="51" fillId="33" borderId="11" xfId="0" applyFont="1" applyFill="1" applyBorder="1" applyAlignment="1" applyProtection="1">
      <alignment horizontal="right" vertical="center" indent="1"/>
      <protection locked="0"/>
    </xf>
    <xf numFmtId="0" fontId="51" fillId="5" borderId="12" xfId="0" applyFont="1" applyFill="1" applyBorder="1" applyAlignment="1">
      <alignment/>
    </xf>
    <xf numFmtId="0" fontId="52" fillId="34" borderId="13" xfId="0" applyFont="1" applyFill="1" applyBorder="1" applyAlignment="1">
      <alignment horizontal="left" vertical="center" indent="1"/>
    </xf>
    <xf numFmtId="0" fontId="52" fillId="34" borderId="14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left" vertical="center" indent="1"/>
    </xf>
    <xf numFmtId="0" fontId="52" fillId="34" borderId="12" xfId="0" applyFont="1" applyFill="1" applyBorder="1" applyAlignment="1">
      <alignment horizontal="center"/>
    </xf>
    <xf numFmtId="0" fontId="53" fillId="35" borderId="13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35" borderId="14" xfId="0" applyFont="1" applyFill="1" applyBorder="1" applyAlignment="1">
      <alignment horizontal="center"/>
    </xf>
    <xf numFmtId="0" fontId="52" fillId="35" borderId="13" xfId="0" applyFont="1" applyFill="1" applyBorder="1" applyAlignment="1">
      <alignment horizontal="left" vertical="center" indent="1"/>
    </xf>
    <xf numFmtId="0" fontId="52" fillId="35" borderId="14" xfId="0" applyFont="1" applyFill="1" applyBorder="1" applyAlignment="1">
      <alignment horizontal="center"/>
    </xf>
    <xf numFmtId="0" fontId="51" fillId="10" borderId="11" xfId="0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left" vertical="center" indent="1"/>
    </xf>
    <xf numFmtId="164" fontId="54" fillId="36" borderId="16" xfId="46" applyNumberFormat="1" applyFont="1" applyFill="1" applyBorder="1" applyAlignment="1">
      <alignment horizontal="right" vertical="center" indent="2"/>
    </xf>
    <xf numFmtId="164" fontId="52" fillId="35" borderId="0" xfId="46" applyNumberFormat="1" applyFont="1" applyFill="1" applyBorder="1" applyAlignment="1">
      <alignment horizontal="right" vertical="center" indent="1"/>
    </xf>
    <xf numFmtId="164" fontId="52" fillId="34" borderId="0" xfId="46" applyNumberFormat="1" applyFont="1" applyFill="1" applyBorder="1" applyAlignment="1">
      <alignment horizontal="right" vertical="center" indent="1"/>
    </xf>
    <xf numFmtId="164" fontId="52" fillId="34" borderId="17" xfId="46" applyNumberFormat="1" applyFont="1" applyFill="1" applyBorder="1" applyAlignment="1">
      <alignment horizontal="right" vertical="center" indent="1"/>
    </xf>
    <xf numFmtId="0" fontId="54" fillId="6" borderId="18" xfId="0" applyFont="1" applyFill="1" applyBorder="1" applyAlignment="1">
      <alignment horizontal="left" vertical="center" indent="1"/>
    </xf>
    <xf numFmtId="0" fontId="51" fillId="6" borderId="18" xfId="0" applyFont="1" applyFill="1" applyBorder="1" applyAlignment="1">
      <alignment horizontal="left" vertical="center" indent="1"/>
    </xf>
    <xf numFmtId="0" fontId="23" fillId="7" borderId="18" xfId="0" applyFont="1" applyFill="1" applyBorder="1" applyAlignment="1">
      <alignment horizontal="left" vertical="center" indent="1"/>
    </xf>
    <xf numFmtId="0" fontId="24" fillId="7" borderId="18" xfId="0" applyFont="1" applyFill="1" applyBorder="1" applyAlignment="1">
      <alignment horizontal="left" vertical="center" indent="1"/>
    </xf>
    <xf numFmtId="0" fontId="24" fillId="7" borderId="19" xfId="0" applyFont="1" applyFill="1" applyBorder="1" applyAlignment="1">
      <alignment horizontal="left" vertical="center" indent="1"/>
    </xf>
    <xf numFmtId="0" fontId="51" fillId="7" borderId="20" xfId="0" applyFont="1" applyFill="1" applyBorder="1" applyAlignment="1">
      <alignment horizontal="left" vertical="center" indent="1"/>
    </xf>
    <xf numFmtId="0" fontId="55" fillId="37" borderId="21" xfId="0" applyFont="1" applyFill="1" applyBorder="1" applyAlignment="1">
      <alignment horizontal="left" vertical="center" indent="1"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50" fillId="37" borderId="13" xfId="0" applyFont="1" applyFill="1" applyBorder="1" applyAlignment="1">
      <alignment horizontal="left" vertical="center" indent="1"/>
    </xf>
    <xf numFmtId="0" fontId="51" fillId="37" borderId="0" xfId="0" applyFont="1" applyFill="1" applyBorder="1" applyAlignment="1">
      <alignment/>
    </xf>
    <xf numFmtId="0" fontId="50" fillId="37" borderId="14" xfId="0" applyFont="1" applyFill="1" applyBorder="1" applyAlignment="1">
      <alignment/>
    </xf>
    <xf numFmtId="0" fontId="50" fillId="37" borderId="0" xfId="0" applyFont="1" applyFill="1" applyAlignment="1">
      <alignment/>
    </xf>
    <xf numFmtId="0" fontId="51" fillId="37" borderId="14" xfId="0" applyFont="1" applyFill="1" applyBorder="1" applyAlignment="1">
      <alignment/>
    </xf>
    <xf numFmtId="0" fontId="51" fillId="37" borderId="13" xfId="0" applyFont="1" applyFill="1" applyBorder="1" applyAlignment="1">
      <alignment horizontal="left" vertical="center" indent="1"/>
    </xf>
    <xf numFmtId="0" fontId="51" fillId="37" borderId="0" xfId="0" applyFont="1" applyFill="1" applyBorder="1" applyAlignment="1">
      <alignment horizontal="right" vertical="center" indent="1"/>
    </xf>
    <xf numFmtId="0" fontId="50" fillId="37" borderId="13" xfId="0" applyFont="1" applyFill="1" applyBorder="1" applyAlignment="1">
      <alignment/>
    </xf>
    <xf numFmtId="0" fontId="50" fillId="37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56" fillId="37" borderId="0" xfId="0" applyFont="1" applyFill="1" applyBorder="1" applyAlignment="1">
      <alignment horizontal="left" vertical="center" indent="1"/>
    </xf>
    <xf numFmtId="0" fontId="57" fillId="34" borderId="13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0" fontId="57" fillId="35" borderId="21" xfId="0" applyFont="1" applyFill="1" applyBorder="1" applyAlignment="1">
      <alignment horizontal="center"/>
    </xf>
    <xf numFmtId="0" fontId="58" fillId="35" borderId="22" xfId="0" applyFont="1" applyFill="1" applyBorder="1" applyAlignment="1">
      <alignment horizontal="center"/>
    </xf>
    <xf numFmtId="0" fontId="58" fillId="35" borderId="23" xfId="0" applyFont="1" applyFill="1" applyBorder="1" applyAlignment="1">
      <alignment horizontal="center"/>
    </xf>
    <xf numFmtId="0" fontId="57" fillId="35" borderId="13" xfId="0" applyFont="1" applyFill="1" applyBorder="1" applyAlignment="1">
      <alignment horizontal="center"/>
    </xf>
    <xf numFmtId="0" fontId="58" fillId="35" borderId="0" xfId="0" applyFont="1" applyFill="1" applyBorder="1" applyAlignment="1">
      <alignment horizontal="center"/>
    </xf>
    <xf numFmtId="0" fontId="58" fillId="35" borderId="14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9" fillId="38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5</xdr:row>
      <xdr:rowOff>19050</xdr:rowOff>
    </xdr:from>
    <xdr:to>
      <xdr:col>3</xdr:col>
      <xdr:colOff>1019175</xdr:colOff>
      <xdr:row>6</xdr:row>
      <xdr:rowOff>85725</xdr:rowOff>
    </xdr:to>
    <xdr:pic>
      <xdr:nvPicPr>
        <xdr:cNvPr id="1" name="Picture 7" descr="Lauener Technolog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62025"/>
          <a:ext cx="1352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0</xdr:row>
      <xdr:rowOff>0</xdr:rowOff>
    </xdr:from>
    <xdr:to>
      <xdr:col>7</xdr:col>
      <xdr:colOff>428625</xdr:colOff>
      <xdr:row>4</xdr:row>
      <xdr:rowOff>19050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33425" y="0"/>
          <a:ext cx="6438900" cy="771525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 lIns="73152" tIns="45720" rIns="73152" bIns="0" anchor="ctr"/>
        <a:p>
          <a:pPr algn="ctr">
            <a:defRPr/>
          </a:pPr>
          <a:r>
            <a:rPr lang="en-US" cap="none" sz="2000" b="1" i="1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exXcast</a:t>
          </a:r>
          <a:r>
            <a:rPr lang="en-US" cap="none" sz="20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  ALUMINIUM PRODUCTION CALCULATOR</a:t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3</xdr:col>
      <xdr:colOff>1028700</xdr:colOff>
      <xdr:row>23</xdr:row>
      <xdr:rowOff>19050</xdr:rowOff>
    </xdr:to>
    <xdr:sp>
      <xdr:nvSpPr>
        <xdr:cNvPr id="3" name="Textfeld 1"/>
        <xdr:cNvSpPr txBox="1">
          <a:spLocks noChangeArrowheads="1"/>
        </xdr:cNvSpPr>
      </xdr:nvSpPr>
      <xdr:spPr>
        <a:xfrm>
          <a:off x="771525" y="4076700"/>
          <a:ext cx="3543300" cy="1162050"/>
        </a:xfrm>
        <a:prstGeom prst="rect">
          <a:avLst/>
        </a:prstGeom>
        <a:solidFill>
          <a:srgbClr val="DDD9C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[t]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≙  METRIC TON
</a:t>
          </a:r>
          <a:r>
            <a:rPr lang="en-US" cap="none" sz="12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* Definition:  100% Availability 24/7 at 50 w/y
</a:t>
          </a:r>
          <a:r>
            <a:rPr lang="en-US" cap="none" sz="12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TYPICAL CASTER SETTINGS:
</a:t>
          </a:r>
          <a:r>
            <a:rPr lang="en-US" cap="none" sz="12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RECOMMENDED SPEED   6 [m/min]
</a:t>
          </a:r>
          <a:r>
            <a:rPr lang="en-US" cap="none" sz="12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STRIP THICKNESS 20 [mm]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24"/>
  <sheetViews>
    <sheetView tabSelected="1" zoomScale="110" zoomScaleNormal="110" zoomScalePageLayoutView="0" workbookViewId="0" topLeftCell="A1">
      <selection activeCell="C10" sqref="C10"/>
    </sheetView>
  </sheetViews>
  <sheetFormatPr defaultColWidth="11.421875" defaultRowHeight="15"/>
  <cols>
    <col min="2" max="2" width="26.421875" style="0" customWidth="1"/>
    <col min="4" max="4" width="15.57421875" style="0" customWidth="1"/>
    <col min="5" max="5" width="3.7109375" style="0" customWidth="1"/>
    <col min="6" max="6" width="15.8515625" style="0" customWidth="1"/>
    <col min="7" max="7" width="16.7109375" style="0" customWidth="1"/>
    <col min="8" max="8" width="6.7109375" style="2" customWidth="1"/>
    <col min="9" max="10" width="3.7109375" style="0" customWidth="1"/>
  </cols>
  <sheetData>
    <row r="4" ht="14.25">
      <c r="H4" s="41"/>
    </row>
    <row r="5" ht="15" thickBot="1"/>
    <row r="6" spans="2:11" ht="21.75" thickTop="1">
      <c r="B6" s="29" t="s">
        <v>18</v>
      </c>
      <c r="C6" s="30"/>
      <c r="D6" s="31"/>
      <c r="F6" s="47" t="s">
        <v>22</v>
      </c>
      <c r="G6" s="48"/>
      <c r="H6" s="49"/>
      <c r="J6" s="6"/>
      <c r="K6" s="18" t="s">
        <v>23</v>
      </c>
    </row>
    <row r="7" spans="2:11" s="1" customFormat="1" ht="21">
      <c r="B7" s="32"/>
      <c r="C7" s="33"/>
      <c r="D7" s="34"/>
      <c r="F7" s="50" t="str">
        <f>"AT CHOSEN STRIP WIDTH"</f>
        <v>AT CHOSEN STRIP WIDTH</v>
      </c>
      <c r="G7" s="51"/>
      <c r="H7" s="52"/>
      <c r="J7" s="17"/>
      <c r="K7" s="18" t="s">
        <v>24</v>
      </c>
    </row>
    <row r="8" spans="2:9" s="1" customFormat="1" ht="18">
      <c r="B8" s="23" t="s">
        <v>0</v>
      </c>
      <c r="C8" s="35"/>
      <c r="D8" s="36"/>
      <c r="E8" s="3"/>
      <c r="F8" s="12"/>
      <c r="G8" s="13"/>
      <c r="H8" s="14"/>
      <c r="I8" s="3"/>
    </row>
    <row r="9" spans="2:9" s="1" customFormat="1" ht="18">
      <c r="B9" s="24" t="s">
        <v>1</v>
      </c>
      <c r="C9" s="6">
        <v>20</v>
      </c>
      <c r="D9" s="5" t="s">
        <v>10</v>
      </c>
      <c r="E9" s="3"/>
      <c r="F9" s="15" t="s">
        <v>26</v>
      </c>
      <c r="G9" s="20">
        <f>$C$9/1000*C10/1000*$C$11*60*2700/1000</f>
        <v>19.439999999999998</v>
      </c>
      <c r="H9" s="16" t="s">
        <v>33</v>
      </c>
      <c r="I9" s="3"/>
    </row>
    <row r="10" spans="2:9" s="1" customFormat="1" ht="18">
      <c r="B10" s="24" t="s">
        <v>2</v>
      </c>
      <c r="C10" s="17">
        <v>1000</v>
      </c>
      <c r="D10" s="5" t="s">
        <v>10</v>
      </c>
      <c r="E10" s="3"/>
      <c r="F10" s="15" t="s">
        <v>27</v>
      </c>
      <c r="G10" s="20">
        <f>$C$16*G9</f>
        <v>466.55999999999995</v>
      </c>
      <c r="H10" s="16" t="s">
        <v>33</v>
      </c>
      <c r="I10" s="3"/>
    </row>
    <row r="11" spans="2:9" s="1" customFormat="1" ht="18">
      <c r="B11" s="24" t="s">
        <v>3</v>
      </c>
      <c r="C11" s="6">
        <v>6</v>
      </c>
      <c r="D11" s="5" t="s">
        <v>11</v>
      </c>
      <c r="E11" s="3"/>
      <c r="F11" s="15" t="s">
        <v>28</v>
      </c>
      <c r="G11" s="20">
        <f>$C$15*G10</f>
        <v>2799.3599999999997</v>
      </c>
      <c r="H11" s="16" t="s">
        <v>33</v>
      </c>
      <c r="I11" s="3"/>
    </row>
    <row r="12" spans="2:9" s="1" customFormat="1" ht="18">
      <c r="B12" s="37"/>
      <c r="C12" s="43"/>
      <c r="D12" s="36"/>
      <c r="E12" s="3"/>
      <c r="F12" s="15" t="s">
        <v>29</v>
      </c>
      <c r="G12" s="20">
        <f>$C$14*G11</f>
        <v>134369.27999999997</v>
      </c>
      <c r="H12" s="16" t="s">
        <v>33</v>
      </c>
      <c r="I12" s="3"/>
    </row>
    <row r="13" spans="2:9" s="1" customFormat="1" ht="18">
      <c r="B13" s="25" t="s">
        <v>21</v>
      </c>
      <c r="C13" s="38"/>
      <c r="D13" s="36"/>
      <c r="E13" s="3"/>
      <c r="F13" s="39"/>
      <c r="G13" s="40"/>
      <c r="H13" s="34"/>
      <c r="I13" s="3"/>
    </row>
    <row r="14" spans="2:9" s="1" customFormat="1" ht="21">
      <c r="B14" s="26" t="s">
        <v>15</v>
      </c>
      <c r="C14" s="6">
        <v>48</v>
      </c>
      <c r="D14" s="5" t="s">
        <v>14</v>
      </c>
      <c r="E14" s="3"/>
      <c r="F14" s="44" t="s">
        <v>19</v>
      </c>
      <c r="G14" s="45"/>
      <c r="H14" s="46"/>
      <c r="I14" s="3"/>
    </row>
    <row r="15" spans="2:9" s="1" customFormat="1" ht="21">
      <c r="B15" s="26" t="s">
        <v>16</v>
      </c>
      <c r="C15" s="6">
        <v>6</v>
      </c>
      <c r="D15" s="5" t="s">
        <v>13</v>
      </c>
      <c r="E15" s="3"/>
      <c r="F15" s="56" t="str">
        <f>Tabelle2!B19</f>
        <v>exXcast LT 1190</v>
      </c>
      <c r="G15" s="57"/>
      <c r="H15" s="58"/>
      <c r="I15" s="3"/>
    </row>
    <row r="16" spans="2:9" s="1" customFormat="1" ht="18">
      <c r="B16" s="27" t="s">
        <v>17</v>
      </c>
      <c r="C16" s="6">
        <v>24</v>
      </c>
      <c r="D16" s="5" t="s">
        <v>12</v>
      </c>
      <c r="E16" s="3"/>
      <c r="F16" s="53" t="s">
        <v>30</v>
      </c>
      <c r="G16" s="54"/>
      <c r="H16" s="55"/>
      <c r="I16" s="3"/>
    </row>
    <row r="17" spans="2:9" s="1" customFormat="1" ht="18" thickBot="1">
      <c r="B17" s="28" t="s">
        <v>32</v>
      </c>
      <c r="C17" s="19">
        <f>C14*C15*C16/(50*7*24)*100</f>
        <v>82.28571428571428</v>
      </c>
      <c r="D17" s="7" t="s">
        <v>25</v>
      </c>
      <c r="E17" s="3"/>
      <c r="F17" s="53" t="str">
        <f>"AT FULL CASTER WIDTH)"</f>
        <v>AT FULL CASTER WIDTH)</v>
      </c>
      <c r="G17" s="54"/>
      <c r="H17" s="55"/>
      <c r="I17" s="3"/>
    </row>
    <row r="18" spans="2:9" s="1" customFormat="1" ht="18" thickTop="1">
      <c r="B18" s="3"/>
      <c r="C18" s="3"/>
      <c r="D18" s="3"/>
      <c r="E18" s="3"/>
      <c r="F18" s="8" t="s">
        <v>26</v>
      </c>
      <c r="G18" s="21">
        <f>$C$9/1000*TYPE/1000*$C$11*60*2700/1000</f>
        <v>23.1336</v>
      </c>
      <c r="H18" s="9" t="s">
        <v>33</v>
      </c>
      <c r="I18" s="3"/>
    </row>
    <row r="19" spans="2:9" s="1" customFormat="1" ht="18">
      <c r="B19" s="4"/>
      <c r="C19" s="3"/>
      <c r="D19" s="3"/>
      <c r="E19" s="3"/>
      <c r="F19" s="8" t="s">
        <v>27</v>
      </c>
      <c r="G19" s="21">
        <f>$C$16*G18</f>
        <v>555.2064</v>
      </c>
      <c r="H19" s="9" t="s">
        <v>33</v>
      </c>
      <c r="I19" s="3"/>
    </row>
    <row r="20" spans="2:9" s="1" customFormat="1" ht="18">
      <c r="B20" s="3"/>
      <c r="D20" s="3"/>
      <c r="E20" s="3"/>
      <c r="F20" s="8" t="s">
        <v>28</v>
      </c>
      <c r="G20" s="21">
        <f>$C$15*G19</f>
        <v>3331.2384</v>
      </c>
      <c r="H20" s="9" t="s">
        <v>33</v>
      </c>
      <c r="I20" s="3"/>
    </row>
    <row r="21" spans="2:9" s="1" customFormat="1" ht="18" thickBot="1">
      <c r="B21" s="3"/>
      <c r="C21" s="3"/>
      <c r="D21" s="3"/>
      <c r="E21" s="3"/>
      <c r="F21" s="10" t="s">
        <v>29</v>
      </c>
      <c r="G21" s="22">
        <f>$C$14*G20</f>
        <v>159899.4432</v>
      </c>
      <c r="H21" s="11" t="s">
        <v>33</v>
      </c>
      <c r="I21" s="3"/>
    </row>
    <row r="22" spans="3:9" s="1" customFormat="1" ht="18" thickTop="1">
      <c r="C22" s="3"/>
      <c r="D22" s="3"/>
      <c r="E22" s="3"/>
      <c r="I22" s="3"/>
    </row>
    <row r="23" spans="3:9" s="1" customFormat="1" ht="18">
      <c r="C23" s="3"/>
      <c r="D23" s="3"/>
      <c r="G23" s="18"/>
      <c r="I23" s="3"/>
    </row>
    <row r="24" spans="3:9" s="1" customFormat="1" ht="18">
      <c r="C24" s="3"/>
      <c r="D24" s="3"/>
      <c r="G24" s="18"/>
      <c r="I24" s="3"/>
    </row>
    <row r="25" s="1" customFormat="1" ht="15"/>
  </sheetData>
  <sheetProtection sheet="1" selectLockedCells="1"/>
  <mergeCells count="6">
    <mergeCell ref="F14:H14"/>
    <mergeCell ref="F6:H6"/>
    <mergeCell ref="F7:H7"/>
    <mergeCell ref="F16:H16"/>
    <mergeCell ref="F17:H17"/>
    <mergeCell ref="F15:H15"/>
  </mergeCells>
  <conditionalFormatting sqref="C11">
    <cfRule type="cellIs" priority="1" dxfId="1" operator="greaterThan" stopIfTrue="1">
      <formula>6</formula>
    </cfRule>
  </conditionalFormatting>
  <dataValidations count="5">
    <dataValidation type="list" allowBlank="1" showInputMessage="1" showErrorMessage="1" sqref="C9">
      <formula1>Strip_Thickness</formula1>
    </dataValidation>
    <dataValidation type="list" allowBlank="1" showInputMessage="1" showErrorMessage="1" sqref="C11">
      <formula1>Casting_Speed</formula1>
    </dataValidation>
    <dataValidation type="list" allowBlank="1" showInputMessage="1" showErrorMessage="1" sqref="C14">
      <formula1>Weeks</formula1>
    </dataValidation>
    <dataValidation type="list" allowBlank="1" showInputMessage="1" showErrorMessage="1" sqref="C15">
      <formula1>Days</formula1>
    </dataValidation>
    <dataValidation type="list" allowBlank="1" showInputMessage="1" showErrorMessage="1" sqref="C16">
      <formula1>Hours</formula1>
    </dataValidation>
  </dataValidations>
  <printOptions/>
  <pageMargins left="0.7" right="0.7" top="0.787401575" bottom="0.7874015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9"/>
  <sheetViews>
    <sheetView zoomScalePageLayoutView="0" workbookViewId="0" topLeftCell="A4">
      <selection activeCell="B16" sqref="B16"/>
    </sheetView>
  </sheetViews>
  <sheetFormatPr defaultColWidth="11.421875" defaultRowHeight="15"/>
  <cols>
    <col min="1" max="1" width="15.7109375" style="0" customWidth="1"/>
  </cols>
  <sheetData>
    <row r="4" spans="1:7" s="2" customFormat="1" ht="14.25">
      <c r="A4" s="2" t="s">
        <v>4</v>
      </c>
      <c r="B4" s="2" t="s">
        <v>9</v>
      </c>
      <c r="C4" s="2" t="s">
        <v>8</v>
      </c>
      <c r="E4" s="2" t="s">
        <v>7</v>
      </c>
      <c r="F4" s="2" t="s">
        <v>5</v>
      </c>
      <c r="G4" s="2" t="s">
        <v>6</v>
      </c>
    </row>
    <row r="5" spans="1:7" ht="14.25">
      <c r="A5">
        <v>18</v>
      </c>
      <c r="B5">
        <v>238</v>
      </c>
      <c r="C5">
        <v>3</v>
      </c>
      <c r="E5">
        <v>50</v>
      </c>
      <c r="F5">
        <v>5</v>
      </c>
      <c r="G5">
        <v>8</v>
      </c>
    </row>
    <row r="6" spans="1:7" ht="14.25">
      <c r="A6">
        <v>19</v>
      </c>
      <c r="B6">
        <v>476</v>
      </c>
      <c r="C6">
        <v>4</v>
      </c>
      <c r="E6">
        <v>49</v>
      </c>
      <c r="F6">
        <v>6</v>
      </c>
      <c r="G6">
        <v>16</v>
      </c>
    </row>
    <row r="7" spans="1:7" ht="14.25">
      <c r="A7">
        <v>20</v>
      </c>
      <c r="B7">
        <v>714</v>
      </c>
      <c r="C7">
        <v>5</v>
      </c>
      <c r="E7">
        <v>48</v>
      </c>
      <c r="F7">
        <v>7</v>
      </c>
      <c r="G7">
        <v>24</v>
      </c>
    </row>
    <row r="8" spans="1:5" ht="14.25">
      <c r="A8">
        <v>21</v>
      </c>
      <c r="B8">
        <v>952</v>
      </c>
      <c r="C8">
        <v>6</v>
      </c>
      <c r="E8">
        <v>47</v>
      </c>
    </row>
    <row r="9" spans="1:5" ht="14.25">
      <c r="A9">
        <v>22</v>
      </c>
      <c r="B9">
        <v>1190</v>
      </c>
      <c r="C9" s="42">
        <v>7</v>
      </c>
      <c r="E9">
        <v>46</v>
      </c>
    </row>
    <row r="10" spans="1:5" ht="14.25">
      <c r="A10">
        <v>23</v>
      </c>
      <c r="B10">
        <v>1428</v>
      </c>
      <c r="C10" s="42">
        <v>8</v>
      </c>
      <c r="E10">
        <v>45</v>
      </c>
    </row>
    <row r="11" spans="1:5" ht="14.25">
      <c r="A11">
        <v>24</v>
      </c>
      <c r="B11">
        <v>1666</v>
      </c>
      <c r="C11" s="42">
        <v>9</v>
      </c>
      <c r="E11">
        <v>44</v>
      </c>
    </row>
    <row r="12" spans="1:5" ht="14.25">
      <c r="A12">
        <v>25</v>
      </c>
      <c r="B12">
        <v>1904</v>
      </c>
      <c r="C12" s="42">
        <v>10</v>
      </c>
      <c r="E12">
        <v>43</v>
      </c>
    </row>
    <row r="13" spans="2:5" ht="14.25">
      <c r="B13">
        <v>2142</v>
      </c>
      <c r="E13">
        <v>42</v>
      </c>
    </row>
    <row r="14" ht="14.25">
      <c r="E14">
        <v>41</v>
      </c>
    </row>
    <row r="15" spans="2:5" ht="14.25">
      <c r="B15">
        <f>INT(WIDTH/238-0.001)+1</f>
        <v>5</v>
      </c>
      <c r="E15">
        <v>40</v>
      </c>
    </row>
    <row r="17" spans="1:2" ht="14.25">
      <c r="A17" t="s">
        <v>20</v>
      </c>
      <c r="B17">
        <f>B15*238</f>
        <v>1190</v>
      </c>
    </row>
    <row r="19" spans="1:2" ht="14.25">
      <c r="A19" t="s">
        <v>31</v>
      </c>
      <c r="B19" t="str">
        <f>"exXcast LT "&amp;TEXT(TYPE,"####")</f>
        <v>exXcast LT 1190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</dc:creator>
  <cp:keywords/>
  <dc:description/>
  <cp:lastModifiedBy>Heinrich Lauener</cp:lastModifiedBy>
  <cp:lastPrinted>2014-02-02T11:31:58Z</cp:lastPrinted>
  <dcterms:created xsi:type="dcterms:W3CDTF">2013-12-10T11:59:25Z</dcterms:created>
  <dcterms:modified xsi:type="dcterms:W3CDTF">2016-03-26T10:46:41Z</dcterms:modified>
  <cp:category/>
  <cp:version/>
  <cp:contentType/>
  <cp:contentStatus/>
</cp:coreProperties>
</file>